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echnik\OneDrive - TEDOS Mikulov s.r.o\Plocha\"/>
    </mc:Choice>
  </mc:AlternateContent>
  <xr:revisionPtr revIDLastSave="0" documentId="8_{8CA13121-FD94-44F0-B173-46FA94ED3CC1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Pol'!$A$1:$Y$34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I53" i="1"/>
  <c r="I52" i="1"/>
  <c r="G41" i="1"/>
  <c r="F41" i="1"/>
  <c r="G40" i="1"/>
  <c r="F40" i="1"/>
  <c r="G39" i="1"/>
  <c r="F39" i="1"/>
  <c r="G24" i="12"/>
  <c r="G8" i="12"/>
  <c r="I8" i="12"/>
  <c r="O8" i="12"/>
  <c r="Q8" i="12"/>
  <c r="G9" i="12"/>
  <c r="M9" i="12" s="1"/>
  <c r="M8" i="12" s="1"/>
  <c r="I9" i="12"/>
  <c r="K9" i="12"/>
  <c r="K8" i="12" s="1"/>
  <c r="O9" i="12"/>
  <c r="Q9" i="12"/>
  <c r="V9" i="12"/>
  <c r="V8" i="12" s="1"/>
  <c r="G10" i="12"/>
  <c r="I10" i="12"/>
  <c r="K10" i="12"/>
  <c r="M10" i="12"/>
  <c r="O10" i="12"/>
  <c r="Q10" i="12"/>
  <c r="V10" i="12"/>
  <c r="G11" i="12"/>
  <c r="O11" i="12"/>
  <c r="G12" i="12"/>
  <c r="AF24" i="12" s="1"/>
  <c r="I12" i="12"/>
  <c r="I11" i="12" s="1"/>
  <c r="K12" i="12"/>
  <c r="K11" i="12" s="1"/>
  <c r="O12" i="12"/>
  <c r="Q12" i="12"/>
  <c r="Q11" i="12" s="1"/>
  <c r="V12" i="12"/>
  <c r="V11" i="12" s="1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6" i="12"/>
  <c r="O16" i="12"/>
  <c r="G17" i="12"/>
  <c r="M17" i="12" s="1"/>
  <c r="M16" i="12" s="1"/>
  <c r="I17" i="12"/>
  <c r="I16" i="12" s="1"/>
  <c r="K17" i="12"/>
  <c r="K16" i="12" s="1"/>
  <c r="O17" i="12"/>
  <c r="Q17" i="12"/>
  <c r="Q16" i="12" s="1"/>
  <c r="V17" i="12"/>
  <c r="V16" i="12" s="1"/>
  <c r="G18" i="12"/>
  <c r="M18" i="12" s="1"/>
  <c r="I18" i="12"/>
  <c r="K18" i="12"/>
  <c r="O18" i="12"/>
  <c r="Q18" i="12"/>
  <c r="V18" i="12"/>
  <c r="G19" i="12"/>
  <c r="K19" i="12"/>
  <c r="G20" i="12"/>
  <c r="I20" i="12"/>
  <c r="I19" i="12" s="1"/>
  <c r="K20" i="12"/>
  <c r="M20" i="12"/>
  <c r="O20" i="12"/>
  <c r="O19" i="12" s="1"/>
  <c r="Q20" i="12"/>
  <c r="Q19" i="12" s="1"/>
  <c r="V20" i="12"/>
  <c r="G21" i="12"/>
  <c r="M21" i="12" s="1"/>
  <c r="M19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V19" i="12" s="1"/>
  <c r="AE24" i="12"/>
  <c r="I20" i="1"/>
  <c r="I19" i="1"/>
  <c r="I18" i="1"/>
  <c r="I17" i="1"/>
  <c r="I16" i="1"/>
  <c r="I56" i="1"/>
  <c r="J53" i="1" s="1"/>
  <c r="F42" i="1"/>
  <c r="G23" i="1" s="1"/>
  <c r="G42" i="1"/>
  <c r="G25" i="1" s="1"/>
  <c r="H42" i="1"/>
  <c r="I41" i="1"/>
  <c r="I40" i="1"/>
  <c r="I39" i="1"/>
  <c r="I42" i="1" s="1"/>
  <c r="J28" i="1"/>
  <c r="J26" i="1"/>
  <c r="G38" i="1"/>
  <c r="F38" i="1"/>
  <c r="J23" i="1"/>
  <c r="J24" i="1"/>
  <c r="J25" i="1"/>
  <c r="J27" i="1"/>
  <c r="E24" i="1"/>
  <c r="G24" i="1"/>
  <c r="E26" i="1"/>
  <c r="G26" i="1"/>
  <c r="A27" i="1" l="1"/>
  <c r="M12" i="12"/>
  <c r="M11" i="12" s="1"/>
  <c r="I21" i="1"/>
  <c r="J52" i="1"/>
  <c r="J54" i="1"/>
  <c r="J55" i="1"/>
  <c r="J39" i="1"/>
  <c r="J42" i="1" s="1"/>
  <c r="J41" i="1"/>
  <c r="J40" i="1"/>
  <c r="G28" i="1" l="1"/>
  <c r="G27" i="1" s="1"/>
  <c r="G29" i="1" s="1"/>
  <c r="A28" i="1"/>
  <c r="J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TEDOS Technik</author>
  </authors>
  <commentList>
    <comment ref="S6" authorId="0" shapeId="0" xr:uid="{21D39DEC-3B17-4F6D-8902-63CC34500A8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5C94443-14C4-4D56-80A3-0097BB6A6F2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<sst xmlns="http://schemas.openxmlformats.org/spreadsheetml/2006/main" count="242" uniqueCount="147">
  <si>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</si>
  <si>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</si>
  <si>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</si>
  <si>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</si>
  <si>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</si>
  <si>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</si>
  <si>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</si>
  <si>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</si>
  <si>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</si>
  <si>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</si>
  <si>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</si>
  <si>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</si>
  <si>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</si>
  <si>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</si>
  <si>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</si>
  <si>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</si>
  <si>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</si>
  <si>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</si>
  <si>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</si>
  <si>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</si>
  <si>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</si>
  <si>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</si>
  <si>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</si>
  <si>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</si>
  <si>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</si>
  <si>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</si>
  <si>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</si>
  <si>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</si>
  <si>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</si>
  <si>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</si>
  <si>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</si>
  <si>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</si>
  <si>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</si>
  <si>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</si>
  <si>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</si>
  <si>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</si>
  <si>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</si>
  <si>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</si>
  <si>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</si>
  <si>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</si>
  <si>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</si>
  <si>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</si>
  <si>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</si>
  <si>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</si>
  <si>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Kamenná dlažba komunikací</t>
  </si>
  <si>
    <t>SO 01</t>
  </si>
  <si>
    <t>Náměstí Mikulov</t>
  </si>
  <si>
    <t>Objekt:</t>
  </si>
  <si>
    <t>Rozpočet:</t>
  </si>
  <si>
    <t>Ivo Růžička</t>
  </si>
  <si>
    <t>2023/19</t>
  </si>
  <si>
    <t>Výměna chodníkové dlažby 30x30 za malou kamennou kostku</t>
  </si>
  <si>
    <t>Stavba</t>
  </si>
  <si>
    <t>Celkem za stavbu</t>
  </si>
  <si>
    <t>CZK</t>
  </si>
  <si>
    <t>#POPS</t>
  </si>
  <si>
    <t>Popis stavby: 2023/19 - Výměna chodníkové dlažby 30x30 za malou kamennou kostku</t>
  </si>
  <si>
    <t>#POPO</t>
  </si>
  <si>
    <t>Popis objektu: SO 01 - Náměstí Mikulov</t>
  </si>
  <si>
    <t>#POPR</t>
  </si>
  <si>
    <t>Popis rozpočtu: 01 - Kamenná dlažba komunikací</t>
  </si>
  <si>
    <t>Rekapitulace dílů</t>
  </si>
  <si>
    <t>Typ dílu</t>
  </si>
  <si>
    <t>1</t>
  </si>
  <si>
    <t>Zemní práce</t>
  </si>
  <si>
    <t>5</t>
  </si>
  <si>
    <t>Komunikace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</si>
  <si>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</si>
  <si>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</si>
  <si>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</si>
  <si>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</si>
  <si>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</si>
  <si>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</si>
  <si>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</si>
  <si>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</si>
  <si>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</si>
  <si>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</si>
  <si>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</si>
  <si>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</si>
  <si>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</si>
  <si>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</si>
  <si>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</si>
  <si>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</si>
  <si>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</si>
  <si>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</si>
  <si>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</si>
  <si>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</si>
  <si>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</si>
  <si>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</si>
  <si>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</si>
  <si>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</si>
  <si>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</si>
  <si>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</si>
  <si>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</si>
  <si>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</si>
  <si>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</si>
  <si>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</si>
  <si>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</si>
  <si>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</si>
  <si>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</si>
  <si>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</si>
  <si>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</si>
  <si>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113106121R00</t>
  </si>
  <si>
    <t>Rozebrání dlažeb z betonových dlaždic na sucho</t>
  </si>
  <si>
    <t>m2</t>
  </si>
  <si>
    <t>RTS 24/ I</t>
  </si>
  <si>
    <t>Práce</t>
  </si>
  <si>
    <t>Běžná</t>
  </si>
  <si>
    <t>POL1_</t>
  </si>
  <si>
    <t>113107610R00</t>
  </si>
  <si>
    <t>Odstranění podkladu nad 50 m2,kam.drcené tl.10 cm</t>
  </si>
  <si>
    <t>591211211R00</t>
  </si>
  <si>
    <t>Kladení dlažby drobné kostky, lože z drti tl. 5 cm</t>
  </si>
  <si>
    <t>Indiv</t>
  </si>
  <si>
    <t>58380010R</t>
  </si>
  <si>
    <t>Mozaika dlažební žulová 40 až 60 mm</t>
  </si>
  <si>
    <t>t</t>
  </si>
  <si>
    <t>SPCM</t>
  </si>
  <si>
    <t>RTS 23/ II</t>
  </si>
  <si>
    <t>Specifikace</t>
  </si>
  <si>
    <t>POL3_</t>
  </si>
  <si>
    <t>100254481010R</t>
  </si>
  <si>
    <t>Automobil nákladní s vlekem, celková nosnost 30 t, jízda dovoz kamenné kostky drobné z lomu Jeseníky</t>
  </si>
  <si>
    <t xml:space="preserve">km    </t>
  </si>
  <si>
    <t>STROJ</t>
  </si>
  <si>
    <t>Stroj</t>
  </si>
  <si>
    <t>POL6_</t>
  </si>
  <si>
    <t>sklápěč</t>
  </si>
  <si>
    <t>POP</t>
  </si>
  <si>
    <t>998223011R00</t>
  </si>
  <si>
    <t>Přesun hmot, pozemní komunikace, kryt dlážděný</t>
  </si>
  <si>
    <t>Přesun hmot</t>
  </si>
  <si>
    <t>POL7_</t>
  </si>
  <si>
    <t>998223091R00</t>
  </si>
  <si>
    <t>Přesun hmot, komunikace dlážděné, příplatek 1 km</t>
  </si>
  <si>
    <t>979083117R00</t>
  </si>
  <si>
    <t>Vodorovné přemístění suti na skládku do 6000 m</t>
  </si>
  <si>
    <t>Přesun suti</t>
  </si>
  <si>
    <t>POL8_</t>
  </si>
  <si>
    <t>979083191R00</t>
  </si>
  <si>
    <t>Příplatek za dalších započatých 1000 m nad 6000 m</t>
  </si>
  <si>
    <t>979990103R00</t>
  </si>
  <si>
    <t>Poplatek za uložení suti - beton, skupina odpadu 170101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</si>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</sst>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3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50</v>
      </c>
      <c r="E2" s="115" t="s">
        <v>51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554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9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SUMIF(F52:F55,A16,I52:I55)+SUMIF(F52:F55,"PSU",I52:I55)</f>
        <v>0</v>
      </c>
      <c r="J16" s="85"/>
    </row>
    <row r="17" spans="1:10" ht="23.25" customHeight="1" x14ac:dyDescent="0.2">
      <c r="A17" s="199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SUMIF(F52:F55,A17,I52:I55)</f>
        <v>0</v>
      </c>
      <c r="J17" s="85"/>
    </row>
    <row r="18" spans="1:10" ht="23.25" customHeight="1" x14ac:dyDescent="0.2">
      <c r="A18" s="199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SUMIF(F52:F55,A18,I52:I55)</f>
        <v>0</v>
      </c>
      <c r="J18" s="85"/>
    </row>
    <row r="19" spans="1:10" ht="23.25" customHeight="1" x14ac:dyDescent="0.2">
      <c r="A19" s="199" t="s">
        <v>72</v>
      </c>
      <c r="B19" s="38" t="s">
        <v>29</v>
      </c>
      <c r="C19" s="62"/>
      <c r="D19" s="63"/>
      <c r="E19" s="83"/>
      <c r="F19" s="84"/>
      <c r="G19" s="83"/>
      <c r="H19" s="84"/>
      <c r="I19" s="83">
        <f>SUMIF(F52:F55,A19,I52:I55)</f>
        <v>0</v>
      </c>
      <c r="J19" s="85"/>
    </row>
    <row r="20" spans="1:10" ht="23.25" customHeight="1" x14ac:dyDescent="0.2">
      <c r="A20" s="199" t="s">
        <v>73</v>
      </c>
      <c r="B20" s="38" t="s">
        <v>30</v>
      </c>
      <c r="C20" s="62"/>
      <c r="D20" s="63"/>
      <c r="E20" s="83"/>
      <c r="F20" s="84"/>
      <c r="G20" s="83"/>
      <c r="H20" s="84"/>
      <c r="I20" s="83">
        <f>SUMIF(F52:F55,A20,I52:I55)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25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37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52</v>
      </c>
      <c r="C39" s="148"/>
      <c r="D39" s="148"/>
      <c r="E39" s="148"/>
      <c r="F39" s="149">
        <f>'SO 01 01 Pol'!AE24</f>
        <v>0</v>
      </c>
      <c r="G39" s="150">
        <f>'SO 01 01 Pol'!AF24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4" t="s">
        <v>45</v>
      </c>
      <c r="C40" s="155" t="s">
        <v>46</v>
      </c>
      <c r="D40" s="155"/>
      <c r="E40" s="155"/>
      <c r="F40" s="156">
        <f>'SO 01 01 Pol'!AE24</f>
        <v>0</v>
      </c>
      <c r="G40" s="157">
        <f>'SO 01 01 Pol'!AF24</f>
        <v>0</v>
      </c>
      <c r="H40" s="157"/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6">
        <v>3</v>
      </c>
      <c r="B41" s="160" t="s">
        <v>43</v>
      </c>
      <c r="C41" s="148" t="s">
        <v>44</v>
      </c>
      <c r="D41" s="148"/>
      <c r="E41" s="148"/>
      <c r="F41" s="161">
        <f>'SO 01 01 Pol'!AE24</f>
        <v>0</v>
      </c>
      <c r="G41" s="151">
        <f>'SO 01 01 Pol'!AF24</f>
        <v>0</v>
      </c>
      <c r="H41" s="151"/>
      <c r="I41" s="152">
        <f>F41+G41+H41</f>
        <v>0</v>
      </c>
      <c r="J41" s="153" t="str">
        <f>IF(CenaCelkemVypocet=0,"",I41/CenaCelkemVypocet*100)</f>
        <v/>
      </c>
    </row>
    <row r="42" spans="1:10" ht="25.5" hidden="1" customHeight="1" x14ac:dyDescent="0.2">
      <c r="A42" s="136"/>
      <c r="B42" s="162" t="s">
        <v>53</v>
      </c>
      <c r="C42" s="163"/>
      <c r="D42" s="163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4" spans="1:10" x14ac:dyDescent="0.2">
      <c r="A44" t="s">
        <v>55</v>
      </c>
      <c r="B44" t="s">
        <v>56</v>
      </c>
    </row>
    <row r="45" spans="1:10" x14ac:dyDescent="0.2">
      <c r="A45" t="s">
        <v>57</v>
      </c>
      <c r="B45" t="s">
        <v>58</v>
      </c>
    </row>
    <row r="46" spans="1:10" x14ac:dyDescent="0.2">
      <c r="A46" t="s">
        <v>59</v>
      </c>
      <c r="B46" t="s">
        <v>60</v>
      </c>
    </row>
    <row r="49" spans="1:10" ht="15.75" x14ac:dyDescent="0.25">
      <c r="B49" s="178" t="s">
        <v>61</v>
      </c>
    </row>
    <row r="51" spans="1:10" ht="25.5" customHeight="1" x14ac:dyDescent="0.2">
      <c r="A51" s="180"/>
      <c r="B51" s="183" t="s">
        <v>18</v>
      </c>
      <c r="C51" s="183" t="s">
        <v>6</v>
      </c>
      <c r="D51" s="184"/>
      <c r="E51" s="184"/>
      <c r="F51" s="185" t="s">
        <v>62</v>
      </c>
      <c r="G51" s="185"/>
      <c r="H51" s="185"/>
      <c r="I51" s="185" t="s">
        <v>31</v>
      </c>
      <c r="J51" s="185" t="s">
        <v>0</v>
      </c>
    </row>
    <row r="52" spans="1:10" ht="36.75" customHeight="1" x14ac:dyDescent="0.2">
      <c r="A52" s="181"/>
      <c r="B52" s="186" t="s">
        <v>63</v>
      </c>
      <c r="C52" s="187" t="s">
        <v>64</v>
      </c>
      <c r="D52" s="188"/>
      <c r="E52" s="188"/>
      <c r="F52" s="195" t="s">
        <v>26</v>
      </c>
      <c r="G52" s="196"/>
      <c r="H52" s="196"/>
      <c r="I52" s="196">
        <f>'SO 01 01 Pol'!G8</f>
        <v>0</v>
      </c>
      <c r="J52" s="192" t="str">
        <f>IF(I56=0,"",I52/I56*100)</f>
        <v/>
      </c>
    </row>
    <row r="53" spans="1:10" ht="36.75" customHeight="1" x14ac:dyDescent="0.2">
      <c r="A53" s="181"/>
      <c r="B53" s="186" t="s">
        <v>65</v>
      </c>
      <c r="C53" s="187" t="s">
        <v>66</v>
      </c>
      <c r="D53" s="188"/>
      <c r="E53" s="188"/>
      <c r="F53" s="195" t="s">
        <v>26</v>
      </c>
      <c r="G53" s="196"/>
      <c r="H53" s="196"/>
      <c r="I53" s="196">
        <f>'SO 01 01 Pol'!G11</f>
        <v>0</v>
      </c>
      <c r="J53" s="192" t="str">
        <f>IF(I56=0,"",I53/I56*100)</f>
        <v/>
      </c>
    </row>
    <row r="54" spans="1:10" ht="36.75" customHeight="1" x14ac:dyDescent="0.2">
      <c r="A54" s="181"/>
      <c r="B54" s="186" t="s">
        <v>67</v>
      </c>
      <c r="C54" s="187" t="s">
        <v>68</v>
      </c>
      <c r="D54" s="188"/>
      <c r="E54" s="188"/>
      <c r="F54" s="195" t="s">
        <v>26</v>
      </c>
      <c r="G54" s="196"/>
      <c r="H54" s="196"/>
      <c r="I54" s="196">
        <f>'SO 01 01 Pol'!G16</f>
        <v>0</v>
      </c>
      <c r="J54" s="192" t="str">
        <f>IF(I56=0,"",I54/I56*100)</f>
        <v/>
      </c>
    </row>
    <row r="55" spans="1:10" ht="36.75" customHeight="1" x14ac:dyDescent="0.2">
      <c r="A55" s="181"/>
      <c r="B55" s="186" t="s">
        <v>69</v>
      </c>
      <c r="C55" s="187" t="s">
        <v>70</v>
      </c>
      <c r="D55" s="188"/>
      <c r="E55" s="188"/>
      <c r="F55" s="195" t="s">
        <v>71</v>
      </c>
      <c r="G55" s="196"/>
      <c r="H55" s="196"/>
      <c r="I55" s="196">
        <f>'SO 01 01 Pol'!G19</f>
        <v>0</v>
      </c>
      <c r="J55" s="192" t="str">
        <f>IF(I56=0,"",I55/I56*100)</f>
        <v/>
      </c>
    </row>
    <row r="56" spans="1:10" ht="25.5" customHeight="1" x14ac:dyDescent="0.2">
      <c r="A56" s="182"/>
      <c r="B56" s="189" t="s">
        <v>1</v>
      </c>
      <c r="C56" s="190"/>
      <c r="D56" s="191"/>
      <c r="E56" s="191"/>
      <c r="F56" s="197"/>
      <c r="G56" s="198"/>
      <c r="H56" s="198"/>
      <c r="I56" s="198">
        <f>SUM(I52:I55)</f>
        <v>0</v>
      </c>
      <c r="J56" s="193">
        <f>SUM(J52:J55)</f>
        <v>0</v>
      </c>
    </row>
    <row r="57" spans="1:10" x14ac:dyDescent="0.2">
      <c r="F57" s="135"/>
      <c r="G57" s="135"/>
      <c r="H57" s="135"/>
      <c r="I57" s="135"/>
      <c r="J57" s="194"/>
    </row>
    <row r="58" spans="1:10" x14ac:dyDescent="0.2">
      <c r="F58" s="135"/>
      <c r="G58" s="135"/>
      <c r="H58" s="135"/>
      <c r="I58" s="135"/>
      <c r="J58" s="194"/>
    </row>
    <row r="59" spans="1:10" x14ac:dyDescent="0.2">
      <c r="F59" s="135"/>
      <c r="G59" s="135"/>
      <c r="H59" s="135"/>
      <c r="I59" s="135"/>
      <c r="J59" s="1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3:E53"/>
    <mergeCell ref="C54:E54"/>
    <mergeCell ref="C55:E55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A7780-5DC2-4040-A4F4-3C2A1787108F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7</v>
      </c>
      <c r="B1" s="200"/>
      <c r="C1" s="200"/>
      <c r="D1" s="200"/>
      <c r="E1" s="200"/>
      <c r="F1" s="200"/>
      <c r="G1" s="200"/>
      <c r="AG1" t="s">
        <v>74</v>
      </c>
    </row>
    <row r="2" spans="1:60" ht="24.95" customHeight="1" x14ac:dyDescent="0.2">
      <c r="A2" s="201" t="s">
        <v>8</v>
      </c>
      <c r="B2" s="49" t="s">
        <v>50</v>
      </c>
      <c r="C2" s="204" t="s">
        <v>51</v>
      </c>
      <c r="D2" s="202"/>
      <c r="E2" s="202"/>
      <c r="F2" s="202"/>
      <c r="G2" s="203"/>
      <c r="AG2" t="s">
        <v>75</v>
      </c>
    </row>
    <row r="3" spans="1:60" ht="24.95" customHeight="1" x14ac:dyDescent="0.2">
      <c r="A3" s="201" t="s">
        <v>9</v>
      </c>
      <c r="B3" s="49" t="s">
        <v>45</v>
      </c>
      <c r="C3" s="204" t="s">
        <v>46</v>
      </c>
      <c r="D3" s="202"/>
      <c r="E3" s="202"/>
      <c r="F3" s="202"/>
      <c r="G3" s="203"/>
      <c r="AC3" s="179" t="s">
        <v>75</v>
      </c>
      <c r="AG3" t="s">
        <v>76</v>
      </c>
    </row>
    <row r="4" spans="1:60" ht="24.95" customHeight="1" x14ac:dyDescent="0.2">
      <c r="A4" s="205" t="s">
        <v>10</v>
      </c>
      <c r="B4" s="206" t="s">
        <v>43</v>
      </c>
      <c r="C4" s="207" t="s">
        <v>44</v>
      </c>
      <c r="D4" s="208"/>
      <c r="E4" s="208"/>
      <c r="F4" s="208"/>
      <c r="G4" s="209"/>
      <c r="AG4" t="s">
        <v>77</v>
      </c>
    </row>
    <row r="5" spans="1:60" x14ac:dyDescent="0.2">
      <c r="D5" s="10"/>
    </row>
    <row r="6" spans="1:60" ht="38.25" x14ac:dyDescent="0.2">
      <c r="A6" s="211" t="s">
        <v>78</v>
      </c>
      <c r="B6" s="213" t="s">
        <v>79</v>
      </c>
      <c r="C6" s="213" t="s">
        <v>80</v>
      </c>
      <c r="D6" s="212" t="s">
        <v>81</v>
      </c>
      <c r="E6" s="211" t="s">
        <v>82</v>
      </c>
      <c r="F6" s="210" t="s">
        <v>83</v>
      </c>
      <c r="G6" s="211" t="s">
        <v>31</v>
      </c>
      <c r="H6" s="214" t="s">
        <v>32</v>
      </c>
      <c r="I6" s="214" t="s">
        <v>84</v>
      </c>
      <c r="J6" s="214" t="s">
        <v>33</v>
      </c>
      <c r="K6" s="214" t="s">
        <v>85</v>
      </c>
      <c r="L6" s="214" t="s">
        <v>86</v>
      </c>
      <c r="M6" s="214" t="s">
        <v>87</v>
      </c>
      <c r="N6" s="214" t="s">
        <v>88</v>
      </c>
      <c r="O6" s="214" t="s">
        <v>89</v>
      </c>
      <c r="P6" s="214" t="s">
        <v>90</v>
      </c>
      <c r="Q6" s="214" t="s">
        <v>91</v>
      </c>
      <c r="R6" s="214" t="s">
        <v>92</v>
      </c>
      <c r="S6" s="214" t="s">
        <v>93</v>
      </c>
      <c r="T6" s="214" t="s">
        <v>94</v>
      </c>
      <c r="U6" s="214" t="s">
        <v>95</v>
      </c>
      <c r="V6" s="214" t="s">
        <v>96</v>
      </c>
      <c r="W6" s="214" t="s">
        <v>97</v>
      </c>
      <c r="X6" s="214" t="s">
        <v>98</v>
      </c>
      <c r="Y6" s="214" t="s">
        <v>99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">
      <c r="A8" s="239" t="s">
        <v>100</v>
      </c>
      <c r="B8" s="240" t="s">
        <v>63</v>
      </c>
      <c r="C8" s="259" t="s">
        <v>64</v>
      </c>
      <c r="D8" s="241"/>
      <c r="E8" s="242"/>
      <c r="F8" s="243"/>
      <c r="G8" s="244">
        <f>SUMIF(AG9:AG10,"&lt;&gt;NOR",G9:G10)</f>
        <v>0</v>
      </c>
      <c r="H8" s="238"/>
      <c r="I8" s="238">
        <f>SUM(I9:I10)</f>
        <v>0</v>
      </c>
      <c r="J8" s="238"/>
      <c r="K8" s="238">
        <f>SUM(K9:K10)</f>
        <v>0</v>
      </c>
      <c r="L8" s="238"/>
      <c r="M8" s="238">
        <f>SUM(M9:M10)</f>
        <v>0</v>
      </c>
      <c r="N8" s="237"/>
      <c r="O8" s="237">
        <f>SUM(O9:O10)</f>
        <v>0</v>
      </c>
      <c r="P8" s="237"/>
      <c r="Q8" s="237">
        <f>SUM(Q9:Q10)</f>
        <v>843.09</v>
      </c>
      <c r="R8" s="238"/>
      <c r="S8" s="238"/>
      <c r="T8" s="238"/>
      <c r="U8" s="238"/>
      <c r="V8" s="238">
        <f>SUM(V9:V10)</f>
        <v>492.20000000000005</v>
      </c>
      <c r="W8" s="238"/>
      <c r="X8" s="238"/>
      <c r="Y8" s="238"/>
      <c r="AG8" t="s">
        <v>101</v>
      </c>
    </row>
    <row r="9" spans="1:60" outlineLevel="1" x14ac:dyDescent="0.2">
      <c r="A9" s="252">
        <v>1</v>
      </c>
      <c r="B9" s="253" t="s">
        <v>102</v>
      </c>
      <c r="C9" s="260" t="s">
        <v>103</v>
      </c>
      <c r="D9" s="254" t="s">
        <v>104</v>
      </c>
      <c r="E9" s="255">
        <v>2355</v>
      </c>
      <c r="F9" s="256"/>
      <c r="G9" s="257">
        <f>ROUND(E9*F9,2)</f>
        <v>0</v>
      </c>
      <c r="H9" s="236"/>
      <c r="I9" s="235">
        <f>ROUND(E9*H9,2)</f>
        <v>0</v>
      </c>
      <c r="J9" s="236"/>
      <c r="K9" s="235">
        <f>ROUND(E9*J9,2)</f>
        <v>0</v>
      </c>
      <c r="L9" s="235">
        <v>21</v>
      </c>
      <c r="M9" s="235">
        <f>G9*(1+L9/100)</f>
        <v>0</v>
      </c>
      <c r="N9" s="234">
        <v>0</v>
      </c>
      <c r="O9" s="234">
        <f>ROUND(E9*N9,2)</f>
        <v>0</v>
      </c>
      <c r="P9" s="234">
        <v>0.13800000000000001</v>
      </c>
      <c r="Q9" s="234">
        <f>ROUND(E9*P9,2)</f>
        <v>324.99</v>
      </c>
      <c r="R9" s="235"/>
      <c r="S9" s="235" t="s">
        <v>105</v>
      </c>
      <c r="T9" s="235" t="s">
        <v>105</v>
      </c>
      <c r="U9" s="235">
        <v>0.16</v>
      </c>
      <c r="V9" s="235">
        <f>ROUND(E9*U9,2)</f>
        <v>376.8</v>
      </c>
      <c r="W9" s="235"/>
      <c r="X9" s="235" t="s">
        <v>106</v>
      </c>
      <c r="Y9" s="235" t="s">
        <v>107</v>
      </c>
      <c r="Z9" s="215"/>
      <c r="AA9" s="215"/>
      <c r="AB9" s="215"/>
      <c r="AC9" s="215"/>
      <c r="AD9" s="215"/>
      <c r="AE9" s="215"/>
      <c r="AF9" s="215"/>
      <c r="AG9" s="215" t="s">
        <v>108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52">
        <v>2</v>
      </c>
      <c r="B10" s="253" t="s">
        <v>109</v>
      </c>
      <c r="C10" s="260" t="s">
        <v>110</v>
      </c>
      <c r="D10" s="254" t="s">
        <v>104</v>
      </c>
      <c r="E10" s="255">
        <v>2355</v>
      </c>
      <c r="F10" s="256"/>
      <c r="G10" s="257">
        <f>ROUND(E10*F10,2)</f>
        <v>0</v>
      </c>
      <c r="H10" s="236"/>
      <c r="I10" s="235">
        <f>ROUND(E10*H10,2)</f>
        <v>0</v>
      </c>
      <c r="J10" s="236"/>
      <c r="K10" s="235">
        <f>ROUND(E10*J10,2)</f>
        <v>0</v>
      </c>
      <c r="L10" s="235">
        <v>21</v>
      </c>
      <c r="M10" s="235">
        <f>G10*(1+L10/100)</f>
        <v>0</v>
      </c>
      <c r="N10" s="234">
        <v>0</v>
      </c>
      <c r="O10" s="234">
        <f>ROUND(E10*N10,2)</f>
        <v>0</v>
      </c>
      <c r="P10" s="234">
        <v>0.22</v>
      </c>
      <c r="Q10" s="234">
        <f>ROUND(E10*P10,2)</f>
        <v>518.1</v>
      </c>
      <c r="R10" s="235"/>
      <c r="S10" s="235" t="s">
        <v>105</v>
      </c>
      <c r="T10" s="235" t="s">
        <v>105</v>
      </c>
      <c r="U10" s="235">
        <v>4.9000000000000002E-2</v>
      </c>
      <c r="V10" s="235">
        <f>ROUND(E10*U10,2)</f>
        <v>115.4</v>
      </c>
      <c r="W10" s="235"/>
      <c r="X10" s="235" t="s">
        <v>106</v>
      </c>
      <c r="Y10" s="235" t="s">
        <v>107</v>
      </c>
      <c r="Z10" s="215"/>
      <c r="AA10" s="215"/>
      <c r="AB10" s="215"/>
      <c r="AC10" s="215"/>
      <c r="AD10" s="215"/>
      <c r="AE10" s="215"/>
      <c r="AF10" s="215"/>
      <c r="AG10" s="215" t="s">
        <v>108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x14ac:dyDescent="0.2">
      <c r="A11" s="239" t="s">
        <v>100</v>
      </c>
      <c r="B11" s="240" t="s">
        <v>65</v>
      </c>
      <c r="C11" s="259" t="s">
        <v>66</v>
      </c>
      <c r="D11" s="241"/>
      <c r="E11" s="242"/>
      <c r="F11" s="243"/>
      <c r="G11" s="244">
        <f>SUMIF(AG12:AG15,"&lt;&gt;NOR",G12:G15)</f>
        <v>0</v>
      </c>
      <c r="H11" s="238"/>
      <c r="I11" s="238">
        <f>SUM(I12:I15)</f>
        <v>0</v>
      </c>
      <c r="J11" s="238"/>
      <c r="K11" s="238">
        <f>SUM(K12:K15)</f>
        <v>0</v>
      </c>
      <c r="L11" s="238"/>
      <c r="M11" s="238">
        <f>SUM(M12:M15)</f>
        <v>0</v>
      </c>
      <c r="N11" s="237"/>
      <c r="O11" s="237">
        <f>SUM(O12:O15)</f>
        <v>595.04999999999995</v>
      </c>
      <c r="P11" s="237"/>
      <c r="Q11" s="237">
        <f>SUM(Q12:Q15)</f>
        <v>0</v>
      </c>
      <c r="R11" s="238"/>
      <c r="S11" s="238"/>
      <c r="T11" s="238"/>
      <c r="U11" s="238"/>
      <c r="V11" s="238">
        <f>SUM(V12:V15)</f>
        <v>2809.52</v>
      </c>
      <c r="W11" s="238"/>
      <c r="X11" s="238"/>
      <c r="Y11" s="238"/>
      <c r="AG11" t="s">
        <v>101</v>
      </c>
    </row>
    <row r="12" spans="1:60" outlineLevel="1" x14ac:dyDescent="0.2">
      <c r="A12" s="252">
        <v>3</v>
      </c>
      <c r="B12" s="253" t="s">
        <v>111</v>
      </c>
      <c r="C12" s="260" t="s">
        <v>112</v>
      </c>
      <c r="D12" s="254" t="s">
        <v>104</v>
      </c>
      <c r="E12" s="255">
        <v>2355</v>
      </c>
      <c r="F12" s="256"/>
      <c r="G12" s="257">
        <f>ROUND(E12*F12,2)</f>
        <v>0</v>
      </c>
      <c r="H12" s="236"/>
      <c r="I12" s="235">
        <f>ROUND(E12*H12,2)</f>
        <v>0</v>
      </c>
      <c r="J12" s="236"/>
      <c r="K12" s="235">
        <f>ROUND(E12*J12,2)</f>
        <v>0</v>
      </c>
      <c r="L12" s="235">
        <v>21</v>
      </c>
      <c r="M12" s="235">
        <f>G12*(1+L12/100)</f>
        <v>0</v>
      </c>
      <c r="N12" s="234">
        <v>0.11</v>
      </c>
      <c r="O12" s="234">
        <f>ROUND(E12*N12,2)</f>
        <v>259.05</v>
      </c>
      <c r="P12" s="234">
        <v>0</v>
      </c>
      <c r="Q12" s="234">
        <f>ROUND(E12*P12,2)</f>
        <v>0</v>
      </c>
      <c r="R12" s="235"/>
      <c r="S12" s="235" t="s">
        <v>105</v>
      </c>
      <c r="T12" s="235" t="s">
        <v>113</v>
      </c>
      <c r="U12" s="235">
        <v>1.1930000000000001</v>
      </c>
      <c r="V12" s="235">
        <f>ROUND(E12*U12,2)</f>
        <v>2809.52</v>
      </c>
      <c r="W12" s="235"/>
      <c r="X12" s="235" t="s">
        <v>106</v>
      </c>
      <c r="Y12" s="235" t="s">
        <v>107</v>
      </c>
      <c r="Z12" s="215"/>
      <c r="AA12" s="215"/>
      <c r="AB12" s="215"/>
      <c r="AC12" s="215"/>
      <c r="AD12" s="215"/>
      <c r="AE12" s="215"/>
      <c r="AF12" s="215"/>
      <c r="AG12" s="215" t="s">
        <v>108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52">
        <v>4</v>
      </c>
      <c r="B13" s="253" t="s">
        <v>114</v>
      </c>
      <c r="C13" s="260" t="s">
        <v>115</v>
      </c>
      <c r="D13" s="254" t="s">
        <v>116</v>
      </c>
      <c r="E13" s="255">
        <v>336</v>
      </c>
      <c r="F13" s="256"/>
      <c r="G13" s="257">
        <f>ROUND(E13*F13,2)</f>
        <v>0</v>
      </c>
      <c r="H13" s="236"/>
      <c r="I13" s="235">
        <f>ROUND(E13*H13,2)</f>
        <v>0</v>
      </c>
      <c r="J13" s="236"/>
      <c r="K13" s="235">
        <f>ROUND(E13*J13,2)</f>
        <v>0</v>
      </c>
      <c r="L13" s="235">
        <v>21</v>
      </c>
      <c r="M13" s="235">
        <f>G13*(1+L13/100)</f>
        <v>0</v>
      </c>
      <c r="N13" s="234">
        <v>1</v>
      </c>
      <c r="O13" s="234">
        <f>ROUND(E13*N13,2)</f>
        <v>336</v>
      </c>
      <c r="P13" s="234">
        <v>0</v>
      </c>
      <c r="Q13" s="234">
        <f>ROUND(E13*P13,2)</f>
        <v>0</v>
      </c>
      <c r="R13" s="235" t="s">
        <v>117</v>
      </c>
      <c r="S13" s="235" t="s">
        <v>105</v>
      </c>
      <c r="T13" s="235" t="s">
        <v>118</v>
      </c>
      <c r="U13" s="235">
        <v>0</v>
      </c>
      <c r="V13" s="235">
        <f>ROUND(E13*U13,2)</f>
        <v>0</v>
      </c>
      <c r="W13" s="235"/>
      <c r="X13" s="235" t="s">
        <v>119</v>
      </c>
      <c r="Y13" s="235" t="s">
        <v>107</v>
      </c>
      <c r="Z13" s="215"/>
      <c r="AA13" s="215"/>
      <c r="AB13" s="215"/>
      <c r="AC13" s="215"/>
      <c r="AD13" s="215"/>
      <c r="AE13" s="215"/>
      <c r="AF13" s="215"/>
      <c r="AG13" s="215" t="s">
        <v>120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ht="22.5" outlineLevel="1" x14ac:dyDescent="0.2">
      <c r="A14" s="246">
        <v>5</v>
      </c>
      <c r="B14" s="247" t="s">
        <v>121</v>
      </c>
      <c r="C14" s="261" t="s">
        <v>122</v>
      </c>
      <c r="D14" s="248" t="s">
        <v>123</v>
      </c>
      <c r="E14" s="249">
        <v>5731</v>
      </c>
      <c r="F14" s="250"/>
      <c r="G14" s="251">
        <f>ROUND(E14*F14,2)</f>
        <v>0</v>
      </c>
      <c r="H14" s="236"/>
      <c r="I14" s="235">
        <f>ROUND(E14*H14,2)</f>
        <v>0</v>
      </c>
      <c r="J14" s="236"/>
      <c r="K14" s="235">
        <f>ROUND(E14*J14,2)</f>
        <v>0</v>
      </c>
      <c r="L14" s="235">
        <v>21</v>
      </c>
      <c r="M14" s="235">
        <f>G14*(1+L14/100)</f>
        <v>0</v>
      </c>
      <c r="N14" s="234">
        <v>0</v>
      </c>
      <c r="O14" s="234">
        <f>ROUND(E14*N14,2)</f>
        <v>0</v>
      </c>
      <c r="P14" s="234">
        <v>0</v>
      </c>
      <c r="Q14" s="234">
        <f>ROUND(E14*P14,2)</f>
        <v>0</v>
      </c>
      <c r="R14" s="235" t="s">
        <v>124</v>
      </c>
      <c r="S14" s="235" t="s">
        <v>105</v>
      </c>
      <c r="T14" s="235" t="s">
        <v>105</v>
      </c>
      <c r="U14" s="235">
        <v>0</v>
      </c>
      <c r="V14" s="235">
        <f>ROUND(E14*U14,2)</f>
        <v>0</v>
      </c>
      <c r="W14" s="235"/>
      <c r="X14" s="235" t="s">
        <v>125</v>
      </c>
      <c r="Y14" s="235" t="s">
        <v>107</v>
      </c>
      <c r="Z14" s="215"/>
      <c r="AA14" s="215"/>
      <c r="AB14" s="215"/>
      <c r="AC14" s="215"/>
      <c r="AD14" s="215"/>
      <c r="AE14" s="215"/>
      <c r="AF14" s="215"/>
      <c r="AG14" s="215" t="s">
        <v>126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2" x14ac:dyDescent="0.2">
      <c r="A15" s="232"/>
      <c r="B15" s="233"/>
      <c r="C15" s="262" t="s">
        <v>127</v>
      </c>
      <c r="D15" s="258"/>
      <c r="E15" s="258"/>
      <c r="F15" s="258"/>
      <c r="G15" s="258"/>
      <c r="H15" s="235"/>
      <c r="I15" s="235"/>
      <c r="J15" s="235"/>
      <c r="K15" s="235"/>
      <c r="L15" s="235"/>
      <c r="M15" s="235"/>
      <c r="N15" s="234"/>
      <c r="O15" s="234"/>
      <c r="P15" s="234"/>
      <c r="Q15" s="234"/>
      <c r="R15" s="235"/>
      <c r="S15" s="235"/>
      <c r="T15" s="235"/>
      <c r="U15" s="235"/>
      <c r="V15" s="235"/>
      <c r="W15" s="235"/>
      <c r="X15" s="235"/>
      <c r="Y15" s="235"/>
      <c r="Z15" s="215"/>
      <c r="AA15" s="215"/>
      <c r="AB15" s="215"/>
      <c r="AC15" s="215"/>
      <c r="AD15" s="215"/>
      <c r="AE15" s="215"/>
      <c r="AF15" s="215"/>
      <c r="AG15" s="215" t="s">
        <v>128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x14ac:dyDescent="0.2">
      <c r="A16" s="239" t="s">
        <v>100</v>
      </c>
      <c r="B16" s="240" t="s">
        <v>67</v>
      </c>
      <c r="C16" s="259" t="s">
        <v>68</v>
      </c>
      <c r="D16" s="241"/>
      <c r="E16" s="242"/>
      <c r="F16" s="243"/>
      <c r="G16" s="244">
        <f>SUMIF(AG17:AG18,"&lt;&gt;NOR",G17:G18)</f>
        <v>0</v>
      </c>
      <c r="H16" s="238"/>
      <c r="I16" s="238">
        <f>SUM(I17:I18)</f>
        <v>0</v>
      </c>
      <c r="J16" s="238"/>
      <c r="K16" s="238">
        <f>SUM(K17:K18)</f>
        <v>0</v>
      </c>
      <c r="L16" s="238"/>
      <c r="M16" s="238">
        <f>SUM(M17:M18)</f>
        <v>0</v>
      </c>
      <c r="N16" s="237"/>
      <c r="O16" s="237">
        <f>SUM(O17:O18)</f>
        <v>0</v>
      </c>
      <c r="P16" s="237"/>
      <c r="Q16" s="237">
        <f>SUM(Q17:Q18)</f>
        <v>0</v>
      </c>
      <c r="R16" s="238"/>
      <c r="S16" s="238"/>
      <c r="T16" s="238"/>
      <c r="U16" s="238"/>
      <c r="V16" s="238">
        <f>SUM(V17:V18)</f>
        <v>232.07</v>
      </c>
      <c r="W16" s="238"/>
      <c r="X16" s="238"/>
      <c r="Y16" s="238"/>
      <c r="AG16" t="s">
        <v>101</v>
      </c>
    </row>
    <row r="17" spans="1:60" outlineLevel="1" x14ac:dyDescent="0.2">
      <c r="A17" s="252">
        <v>6</v>
      </c>
      <c r="B17" s="253" t="s">
        <v>129</v>
      </c>
      <c r="C17" s="260" t="s">
        <v>130</v>
      </c>
      <c r="D17" s="254" t="s">
        <v>116</v>
      </c>
      <c r="E17" s="255">
        <v>595.04999999999995</v>
      </c>
      <c r="F17" s="256"/>
      <c r="G17" s="257">
        <f>ROUND(E17*F17,2)</f>
        <v>0</v>
      </c>
      <c r="H17" s="236"/>
      <c r="I17" s="235">
        <f>ROUND(E17*H17,2)</f>
        <v>0</v>
      </c>
      <c r="J17" s="236"/>
      <c r="K17" s="235">
        <f>ROUND(E17*J17,2)</f>
        <v>0</v>
      </c>
      <c r="L17" s="235">
        <v>21</v>
      </c>
      <c r="M17" s="235">
        <f>G17*(1+L17/100)</f>
        <v>0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5"/>
      <c r="S17" s="235" t="s">
        <v>105</v>
      </c>
      <c r="T17" s="235" t="s">
        <v>105</v>
      </c>
      <c r="U17" s="235">
        <v>0.39</v>
      </c>
      <c r="V17" s="235">
        <f>ROUND(E17*U17,2)</f>
        <v>232.07</v>
      </c>
      <c r="W17" s="235"/>
      <c r="X17" s="235" t="s">
        <v>131</v>
      </c>
      <c r="Y17" s="235" t="s">
        <v>107</v>
      </c>
      <c r="Z17" s="215"/>
      <c r="AA17" s="215"/>
      <c r="AB17" s="215"/>
      <c r="AC17" s="215"/>
      <c r="AD17" s="215"/>
      <c r="AE17" s="215"/>
      <c r="AF17" s="215"/>
      <c r="AG17" s="215" t="s">
        <v>132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52">
        <v>7</v>
      </c>
      <c r="B18" s="253" t="s">
        <v>133</v>
      </c>
      <c r="C18" s="260" t="s">
        <v>134</v>
      </c>
      <c r="D18" s="254" t="s">
        <v>116</v>
      </c>
      <c r="E18" s="255">
        <v>595.04999999999995</v>
      </c>
      <c r="F18" s="256"/>
      <c r="G18" s="257">
        <f>ROUND(E18*F18,2)</f>
        <v>0</v>
      </c>
      <c r="H18" s="236"/>
      <c r="I18" s="235">
        <f>ROUND(E18*H18,2)</f>
        <v>0</v>
      </c>
      <c r="J18" s="236"/>
      <c r="K18" s="235">
        <f>ROUND(E18*J18,2)</f>
        <v>0</v>
      </c>
      <c r="L18" s="235">
        <v>21</v>
      </c>
      <c r="M18" s="235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5"/>
      <c r="S18" s="235" t="s">
        <v>105</v>
      </c>
      <c r="T18" s="235" t="s">
        <v>105</v>
      </c>
      <c r="U18" s="235">
        <v>0</v>
      </c>
      <c r="V18" s="235">
        <f>ROUND(E18*U18,2)</f>
        <v>0</v>
      </c>
      <c r="W18" s="235"/>
      <c r="X18" s="235" t="s">
        <v>131</v>
      </c>
      <c r="Y18" s="235" t="s">
        <v>107</v>
      </c>
      <c r="Z18" s="215"/>
      <c r="AA18" s="215"/>
      <c r="AB18" s="215"/>
      <c r="AC18" s="215"/>
      <c r="AD18" s="215"/>
      <c r="AE18" s="215"/>
      <c r="AF18" s="215"/>
      <c r="AG18" s="215" t="s">
        <v>132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x14ac:dyDescent="0.2">
      <c r="A19" s="239" t="s">
        <v>100</v>
      </c>
      <c r="B19" s="240" t="s">
        <v>69</v>
      </c>
      <c r="C19" s="259" t="s">
        <v>70</v>
      </c>
      <c r="D19" s="241"/>
      <c r="E19" s="242"/>
      <c r="F19" s="243"/>
      <c r="G19" s="244">
        <f>SUMIF(AG20:AG22,"&lt;&gt;NOR",G20:G22)</f>
        <v>0</v>
      </c>
      <c r="H19" s="238"/>
      <c r="I19" s="238">
        <f>SUM(I20:I22)</f>
        <v>0</v>
      </c>
      <c r="J19" s="238"/>
      <c r="K19" s="238">
        <f>SUM(K20:K22)</f>
        <v>0</v>
      </c>
      <c r="L19" s="238"/>
      <c r="M19" s="238">
        <f>SUM(M20:M22)</f>
        <v>0</v>
      </c>
      <c r="N19" s="237"/>
      <c r="O19" s="237">
        <f>SUM(O20:O22)</f>
        <v>0</v>
      </c>
      <c r="P19" s="237"/>
      <c r="Q19" s="237">
        <f>SUM(Q20:Q22)</f>
        <v>0</v>
      </c>
      <c r="R19" s="238"/>
      <c r="S19" s="238"/>
      <c r="T19" s="238"/>
      <c r="U19" s="238"/>
      <c r="V19" s="238">
        <f>SUM(V20:V22)</f>
        <v>35.409999999999997</v>
      </c>
      <c r="W19" s="238"/>
      <c r="X19" s="238"/>
      <c r="Y19" s="238"/>
      <c r="AG19" t="s">
        <v>101</v>
      </c>
    </row>
    <row r="20" spans="1:60" outlineLevel="1" x14ac:dyDescent="0.2">
      <c r="A20" s="252">
        <v>8</v>
      </c>
      <c r="B20" s="253" t="s">
        <v>135</v>
      </c>
      <c r="C20" s="260" t="s">
        <v>136</v>
      </c>
      <c r="D20" s="254" t="s">
        <v>116</v>
      </c>
      <c r="E20" s="255">
        <v>843.09</v>
      </c>
      <c r="F20" s="256"/>
      <c r="G20" s="257">
        <f>ROUND(E20*F20,2)</f>
        <v>0</v>
      </c>
      <c r="H20" s="236"/>
      <c r="I20" s="235">
        <f>ROUND(E20*H20,2)</f>
        <v>0</v>
      </c>
      <c r="J20" s="236"/>
      <c r="K20" s="235">
        <f>ROUND(E20*J20,2)</f>
        <v>0</v>
      </c>
      <c r="L20" s="235">
        <v>21</v>
      </c>
      <c r="M20" s="235">
        <f>G20*(1+L20/100)</f>
        <v>0</v>
      </c>
      <c r="N20" s="234">
        <v>0</v>
      </c>
      <c r="O20" s="234">
        <f>ROUND(E20*N20,2)</f>
        <v>0</v>
      </c>
      <c r="P20" s="234">
        <v>0</v>
      </c>
      <c r="Q20" s="234">
        <f>ROUND(E20*P20,2)</f>
        <v>0</v>
      </c>
      <c r="R20" s="235"/>
      <c r="S20" s="235" t="s">
        <v>105</v>
      </c>
      <c r="T20" s="235" t="s">
        <v>105</v>
      </c>
      <c r="U20" s="235">
        <v>4.2000000000000003E-2</v>
      </c>
      <c r="V20" s="235">
        <f>ROUND(E20*U20,2)</f>
        <v>35.409999999999997</v>
      </c>
      <c r="W20" s="235"/>
      <c r="X20" s="235" t="s">
        <v>137</v>
      </c>
      <c r="Y20" s="235" t="s">
        <v>107</v>
      </c>
      <c r="Z20" s="215"/>
      <c r="AA20" s="215"/>
      <c r="AB20" s="215"/>
      <c r="AC20" s="215"/>
      <c r="AD20" s="215"/>
      <c r="AE20" s="215"/>
      <c r="AF20" s="215"/>
      <c r="AG20" s="215" t="s">
        <v>138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52">
        <v>9</v>
      </c>
      <c r="B21" s="253" t="s">
        <v>139</v>
      </c>
      <c r="C21" s="260" t="s">
        <v>140</v>
      </c>
      <c r="D21" s="254" t="s">
        <v>116</v>
      </c>
      <c r="E21" s="255">
        <v>843.09</v>
      </c>
      <c r="F21" s="256"/>
      <c r="G21" s="257">
        <f>ROUND(E21*F21,2)</f>
        <v>0</v>
      </c>
      <c r="H21" s="236"/>
      <c r="I21" s="235">
        <f>ROUND(E21*H21,2)</f>
        <v>0</v>
      </c>
      <c r="J21" s="236"/>
      <c r="K21" s="235">
        <f>ROUND(E21*J21,2)</f>
        <v>0</v>
      </c>
      <c r="L21" s="235">
        <v>21</v>
      </c>
      <c r="M21" s="235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5"/>
      <c r="S21" s="235" t="s">
        <v>105</v>
      </c>
      <c r="T21" s="235" t="s">
        <v>105</v>
      </c>
      <c r="U21" s="235">
        <v>0</v>
      </c>
      <c r="V21" s="235">
        <f>ROUND(E21*U21,2)</f>
        <v>0</v>
      </c>
      <c r="W21" s="235"/>
      <c r="X21" s="235" t="s">
        <v>137</v>
      </c>
      <c r="Y21" s="235" t="s">
        <v>107</v>
      </c>
      <c r="Z21" s="215"/>
      <c r="AA21" s="215"/>
      <c r="AB21" s="215"/>
      <c r="AC21" s="215"/>
      <c r="AD21" s="215"/>
      <c r="AE21" s="215"/>
      <c r="AF21" s="215"/>
      <c r="AG21" s="215" t="s">
        <v>138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ht="22.5" outlineLevel="1" x14ac:dyDescent="0.2">
      <c r="A22" s="246">
        <v>10</v>
      </c>
      <c r="B22" s="247" t="s">
        <v>141</v>
      </c>
      <c r="C22" s="261" t="s">
        <v>142</v>
      </c>
      <c r="D22" s="248" t="s">
        <v>116</v>
      </c>
      <c r="E22" s="249">
        <v>843.09</v>
      </c>
      <c r="F22" s="250"/>
      <c r="G22" s="251">
        <f>ROUND(E22*F22,2)</f>
        <v>0</v>
      </c>
      <c r="H22" s="236"/>
      <c r="I22" s="235">
        <f>ROUND(E22*H22,2)</f>
        <v>0</v>
      </c>
      <c r="J22" s="236"/>
      <c r="K22" s="235">
        <f>ROUND(E22*J22,2)</f>
        <v>0</v>
      </c>
      <c r="L22" s="235">
        <v>21</v>
      </c>
      <c r="M22" s="235">
        <f>G22*(1+L22/100)</f>
        <v>0</v>
      </c>
      <c r="N22" s="234">
        <v>0</v>
      </c>
      <c r="O22" s="234">
        <f>ROUND(E22*N22,2)</f>
        <v>0</v>
      </c>
      <c r="P22" s="234">
        <v>0</v>
      </c>
      <c r="Q22" s="234">
        <f>ROUND(E22*P22,2)</f>
        <v>0</v>
      </c>
      <c r="R22" s="235"/>
      <c r="S22" s="235" t="s">
        <v>118</v>
      </c>
      <c r="T22" s="235" t="s">
        <v>118</v>
      </c>
      <c r="U22" s="235">
        <v>0</v>
      </c>
      <c r="V22" s="235">
        <f>ROUND(E22*U22,2)</f>
        <v>0</v>
      </c>
      <c r="W22" s="235"/>
      <c r="X22" s="235" t="s">
        <v>137</v>
      </c>
      <c r="Y22" s="235" t="s">
        <v>107</v>
      </c>
      <c r="Z22" s="215"/>
      <c r="AA22" s="215"/>
      <c r="AB22" s="215"/>
      <c r="AC22" s="215"/>
      <c r="AD22" s="215"/>
      <c r="AE22" s="215"/>
      <c r="AF22" s="215"/>
      <c r="AG22" s="215" t="s">
        <v>138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x14ac:dyDescent="0.2">
      <c r="A23" s="3"/>
      <c r="B23" s="4"/>
      <c r="C23" s="263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E23">
        <v>15</v>
      </c>
      <c r="AF23">
        <v>21</v>
      </c>
      <c r="AG23" t="s">
        <v>86</v>
      </c>
    </row>
    <row r="24" spans="1:60" x14ac:dyDescent="0.2">
      <c r="A24" s="218"/>
      <c r="B24" s="219" t="s">
        <v>31</v>
      </c>
      <c r="C24" s="264"/>
      <c r="D24" s="220"/>
      <c r="E24" s="221"/>
      <c r="F24" s="221"/>
      <c r="G24" s="245">
        <f>G8+G11+G16+G19</f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E24">
        <f>SUMIF(L7:L22,AE23,G7:G22)</f>
        <v>0</v>
      </c>
      <c r="AF24">
        <f>SUMIF(L7:L22,AF23,G7:G22)</f>
        <v>0</v>
      </c>
      <c r="AG24" t="s">
        <v>143</v>
      </c>
    </row>
    <row r="25" spans="1:60" x14ac:dyDescent="0.2">
      <c r="A25" s="3"/>
      <c r="B25" s="4"/>
      <c r="C25" s="263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60" x14ac:dyDescent="0.2">
      <c r="A26" s="3"/>
      <c r="B26" s="4"/>
      <c r="C26" s="263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60" x14ac:dyDescent="0.2">
      <c r="A27" s="222" t="s">
        <v>144</v>
      </c>
      <c r="B27" s="222"/>
      <c r="C27" s="265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60" x14ac:dyDescent="0.2">
      <c r="A28" s="223"/>
      <c r="B28" s="224"/>
      <c r="C28" s="266"/>
      <c r="D28" s="224"/>
      <c r="E28" s="224"/>
      <c r="F28" s="224"/>
      <c r="G28" s="225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AG28" t="s">
        <v>145</v>
      </c>
    </row>
    <row r="29" spans="1:60" x14ac:dyDescent="0.2">
      <c r="A29" s="226"/>
      <c r="B29" s="227"/>
      <c r="C29" s="267"/>
      <c r="D29" s="227"/>
      <c r="E29" s="227"/>
      <c r="F29" s="227"/>
      <c r="G29" s="228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2">
      <c r="A30" s="226"/>
      <c r="B30" s="227"/>
      <c r="C30" s="267"/>
      <c r="D30" s="227"/>
      <c r="E30" s="227"/>
      <c r="F30" s="227"/>
      <c r="G30" s="228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">
      <c r="A31" s="226"/>
      <c r="B31" s="227"/>
      <c r="C31" s="267"/>
      <c r="D31" s="227"/>
      <c r="E31" s="227"/>
      <c r="F31" s="227"/>
      <c r="G31" s="228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2">
      <c r="A32" s="229"/>
      <c r="B32" s="230"/>
      <c r="C32" s="268"/>
      <c r="D32" s="230"/>
      <c r="E32" s="230"/>
      <c r="F32" s="230"/>
      <c r="G32" s="231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3" x14ac:dyDescent="0.2">
      <c r="A33" s="3"/>
      <c r="B33" s="4"/>
      <c r="C33" s="263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2">
      <c r="C34" s="269"/>
      <c r="D34" s="10"/>
      <c r="AG34" t="s">
        <v>146</v>
      </c>
    </row>
    <row r="35" spans="1:33" x14ac:dyDescent="0.2">
      <c r="D35" s="10"/>
    </row>
    <row r="36" spans="1:33" x14ac:dyDescent="0.2">
      <c r="D36" s="10"/>
    </row>
    <row r="37" spans="1:33" x14ac:dyDescent="0.2">
      <c r="D37" s="10"/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7">
    <mergeCell ref="A1:G1"/>
    <mergeCell ref="C2:G2"/>
    <mergeCell ref="C3:G3"/>
    <mergeCell ref="C4:G4"/>
    <mergeCell ref="A27:C27"/>
    <mergeCell ref="A28:G32"/>
    <mergeCell ref="C15:G1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Růžička</dc:creator>
  <cp:lastModifiedBy>Ivo Růžička</cp:lastModifiedBy>
  <cp:lastPrinted>2019-03-19T12:27:02Z</cp:lastPrinted>
  <dcterms:created xsi:type="dcterms:W3CDTF">2009-04-08T07:15:50Z</dcterms:created>
  <dcterms:modified xsi:type="dcterms:W3CDTF">2024-05-30T20:54:55Z</dcterms:modified>
</cp:coreProperties>
</file>